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<sst xmlns="http://schemas.openxmlformats.org/spreadsheetml/2006/main" count="101" uniqueCount="92">
  <si>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Joint Type (P)</t>
  </si>
  <si>
    <t>Yield Strength (Sy)</t>
  </si>
  <si>
    <t>Threaded per inch</t>
  </si>
  <si>
    <t>Thread (T.P.I.)</t>
  </si>
  <si>
    <t>Bolt Diameter (D)</t>
  </si>
  <si>
    <t>Nut Factor (K)</t>
  </si>
  <si>
    <t>Bolt Torque (T)</t>
  </si>
  <si>
    <t>lbf/ft</t>
  </si>
  <si>
    <t>P.S.I.</t>
  </si>
  <si>
    <t>As received, Alloy or Mild Steel</t>
  </si>
  <si>
    <t>As received, Stainless Steel</t>
  </si>
  <si>
    <t>Cadmium plate (dry)</t>
  </si>
  <si>
    <t>Zinc coating (Hot-Dip Galvanized)</t>
  </si>
  <si>
    <t>Moly paste 700F</t>
  </si>
  <si>
    <t>Anti-seize HD 2400F</t>
  </si>
  <si>
    <t>Copper anti-seize 1800F</t>
  </si>
  <si>
    <t>Nickel andti-seize 2600F</t>
  </si>
  <si>
    <t>Copper-Graphite anti-seize 1800F</t>
  </si>
  <si>
    <t>API SA2</t>
  </si>
  <si>
    <t>Machine oil</t>
  </si>
  <si>
    <t>Shear</t>
  </si>
  <si>
    <t>Tension (Gasket)</t>
  </si>
  <si>
    <t>Tension (No Gasket)</t>
  </si>
  <si>
    <t>Vibration</t>
  </si>
  <si>
    <t>Bolt Stretch measured</t>
  </si>
  <si>
    <t>Structural Shear</t>
  </si>
  <si>
    <t>0.1 ~ 0.02</t>
  </si>
  <si>
    <t>0.35 ~ 0.4</t>
  </si>
  <si>
    <t>0.5 ~ 0.6</t>
  </si>
  <si>
    <t>0.7 or more</t>
  </si>
  <si>
    <t>0.85 ~ 0.95</t>
  </si>
  <si>
    <t>1.0 or more</t>
  </si>
  <si>
    <t>Sy (Imperial)</t>
  </si>
  <si>
    <t>Sy (Metric)</t>
  </si>
  <si>
    <t>Inches (0.000)</t>
  </si>
  <si>
    <t>Stress Area (As) in²</t>
  </si>
  <si>
    <t>Class 3.6</t>
  </si>
  <si>
    <t>Class 4.6</t>
  </si>
  <si>
    <t>Class 4.8</t>
  </si>
  <si>
    <t>Class 5.6</t>
  </si>
  <si>
    <t>Class 5.8</t>
  </si>
  <si>
    <t>Class 6.8</t>
  </si>
  <si>
    <t>Class 8.8</t>
  </si>
  <si>
    <t>Class 9.8</t>
  </si>
  <si>
    <t>Class 10.9</t>
  </si>
  <si>
    <t>Class 12.9</t>
  </si>
  <si>
    <t>A193 Gr. B5 (4" &amp; under)</t>
  </si>
  <si>
    <t>A193 Gr. B6 (4" &amp; under)</t>
  </si>
  <si>
    <t>A193 Gr. B6X (4" &amp; under)</t>
  </si>
  <si>
    <t>A193 Gr. B7 (2.1/2" &amp; under)</t>
  </si>
  <si>
    <t>A193 Gr. B7 (over 2.1/2" to 4")</t>
  </si>
  <si>
    <t>A193 Gr. B7 (4" to 7")</t>
  </si>
  <si>
    <t>A193 Gr. B7M (2.1/2" &amp; under)</t>
  </si>
  <si>
    <t>A193 Gr. B7M (over 2.1/2" to 4")</t>
  </si>
  <si>
    <t>A193 Gr. B7M (4" to 7")</t>
  </si>
  <si>
    <t>A193 Gr. B16 (2.1/2" &amp; under)</t>
  </si>
  <si>
    <t>A193 Gr. B16 (over 2.1/2" to 4")</t>
  </si>
  <si>
    <t>A193 Gr. B16 (4" to 7")</t>
  </si>
  <si>
    <t>A193 Gr. B8, B8C, B8M, B8T Class 1</t>
  </si>
  <si>
    <t>A193 Gr. B8, B8C, B8T Class 2</t>
  </si>
  <si>
    <t>(1.1/4" to 1.1/2" or 32 to 40 mm.)</t>
  </si>
  <si>
    <t>(1" to 1.1/4" or 25.4 to 34.6 mm.)</t>
  </si>
  <si>
    <t>(3/4" to 1" or 20 to 25 mm.)</t>
  </si>
  <si>
    <t>(3/4" or 20 mm. and under)</t>
  </si>
  <si>
    <t>A193 Gr. B8M, B8MN Class 2</t>
  </si>
  <si>
    <t>Bolt Torque Calculators</t>
  </si>
  <si>
    <t>ASTM A307</t>
  </si>
  <si>
    <t>ASTM A325</t>
  </si>
  <si>
    <t>ASTM A490</t>
  </si>
  <si>
    <t>JIS B1186 F10T</t>
  </si>
  <si>
    <t>JIS B1186 F11T</t>
  </si>
  <si>
    <t>Diameter (mm.)</t>
  </si>
  <si>
    <t>Pitch (mm.)</t>
  </si>
  <si>
    <t>Bar</t>
  </si>
  <si>
    <t>KSI</t>
  </si>
  <si>
    <t>Calculator Tables</t>
  </si>
  <si>
    <t>Sy Conversion Tables to P.S.I.</t>
  </si>
  <si>
    <t>N/m² = Pa</t>
  </si>
  <si>
    <t>N/mm² = MPa</t>
  </si>
  <si>
    <t>Atm = kgf/cm²</t>
  </si>
  <si>
    <t>kgf/mm²</t>
  </si>
  <si>
    <t>ozf / in</t>
  </si>
  <si>
    <t>lbf / in</t>
  </si>
  <si>
    <t>lbf / ft</t>
  </si>
  <si>
    <t>N / m</t>
  </si>
  <si>
    <t>cN / m</t>
  </si>
  <si>
    <t>mN / m</t>
  </si>
  <si>
    <t>gf / cm</t>
  </si>
  <si>
    <t>kgf / cm</t>
  </si>
  <si>
    <t>kgf / m</t>
  </si>
  <si>
    <t>===&gt; for fill in data</t>
  </si>
  <si>
    <t>Autus International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</si>
</sst>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000"/>
    <numFmt numFmtId="190" formatCode="0.000000000"/>
    <numFmt numFmtId="191" formatCode="0.0000000000"/>
    <numFmt numFmtId="192" formatCode="0.00000"/>
    <numFmt numFmtId="193" formatCode="0.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b/>
      <sz val="20"/>
      <color indexed="13"/>
      <name val="Comic Sans MS"/>
      <family val="4"/>
    </font>
    <font>
      <sz val="10"/>
      <color indexed="50"/>
      <name val="Arial"/>
      <family val="2"/>
    </font>
    <font>
      <sz val="10"/>
      <color indexed="13"/>
      <name val="Arial"/>
      <family val="0"/>
    </font>
    <font>
      <b/>
      <sz val="20"/>
      <color indexed="13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double"/>
      <right style="thin"/>
      <top style="thin">
        <color indexed="9"/>
      </top>
      <bottom style="thin"/>
    </border>
    <border>
      <left style="thin"/>
      <right style="double"/>
      <top style="thin">
        <color indexed="9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>
        <color indexed="9"/>
      </top>
      <bottom style="double"/>
    </border>
    <border>
      <left style="thin"/>
      <right style="double"/>
      <top style="thin">
        <color indexed="9"/>
      </top>
      <bottom style="double"/>
    </border>
    <border>
      <left style="double"/>
      <right style="thin"/>
      <top style="thin">
        <color indexed="9"/>
      </top>
      <bottom style="thin">
        <color indexed="8"/>
      </bottom>
    </border>
    <border>
      <left style="thin"/>
      <right style="double"/>
      <top style="thin">
        <color indexed="9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9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8"/>
      </left>
      <right style="double"/>
      <top style="thin">
        <color indexed="9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 quotePrefix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88" fontId="0" fillId="6" borderId="2" xfId="0" applyNumberFormat="1" applyFill="1" applyBorder="1" applyAlignment="1">
      <alignment vertical="center"/>
    </xf>
    <xf numFmtId="188" fontId="0" fillId="2" borderId="0" xfId="0" applyNumberFormat="1" applyFill="1" applyBorder="1" applyAlignment="1">
      <alignment vertical="center"/>
    </xf>
    <xf numFmtId="0" fontId="0" fillId="6" borderId="2" xfId="0" applyFill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188" fontId="0" fillId="6" borderId="4" xfId="0" applyNumberFormat="1" applyFill="1" applyBorder="1" applyAlignment="1">
      <alignment vertical="center"/>
    </xf>
    <xf numFmtId="0" fontId="0" fillId="6" borderId="4" xfId="0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188" fontId="0" fillId="6" borderId="6" xfId="0" applyNumberForma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3" fillId="6" borderId="9" xfId="0" applyFont="1" applyFill="1" applyBorder="1" applyAlignment="1" quotePrefix="1">
      <alignment vertical="center"/>
    </xf>
    <xf numFmtId="0" fontId="3" fillId="6" borderId="1" xfId="0" applyFont="1" applyFill="1" applyBorder="1" applyAlignment="1" quotePrefix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3" fillId="6" borderId="17" xfId="0" applyFont="1" applyFill="1" applyBorder="1" applyAlignment="1">
      <alignment vertical="center"/>
    </xf>
    <xf numFmtId="0" fontId="13" fillId="6" borderId="18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43" fontId="7" fillId="7" borderId="1" xfId="15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43" fontId="7" fillId="7" borderId="3" xfId="15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43" fontId="7" fillId="7" borderId="5" xfId="15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11" fillId="8" borderId="20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4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2" fontId="3" fillId="7" borderId="4" xfId="0" applyNumberFormat="1" applyFont="1" applyFill="1" applyBorder="1" applyAlignment="1">
      <alignment vertical="center"/>
    </xf>
    <xf numFmtId="2" fontId="3" fillId="7" borderId="6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0" fillId="9" borderId="15" xfId="0" applyFill="1" applyBorder="1" applyAlignment="1" applyProtection="1">
      <alignment vertical="center"/>
      <protection locked="0"/>
    </xf>
    <xf numFmtId="0" fontId="0" fillId="9" borderId="16" xfId="0" applyFill="1" applyBorder="1" applyAlignment="1" applyProtection="1">
      <alignment vertical="center"/>
      <protection locked="0"/>
    </xf>
    <xf numFmtId="0" fontId="0" fillId="9" borderId="13" xfId="0" applyFill="1" applyBorder="1" applyAlignment="1" applyProtection="1">
      <alignment vertical="center"/>
      <protection locked="0"/>
    </xf>
    <xf numFmtId="0" fontId="0" fillId="9" borderId="14" xfId="0" applyFill="1" applyBorder="1" applyAlignment="1" applyProtection="1">
      <alignment vertical="center"/>
      <protection locked="0"/>
    </xf>
    <xf numFmtId="0" fontId="4" fillId="9" borderId="0" xfId="0" applyFont="1" applyFill="1" applyAlignment="1">
      <alignment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8" fillId="9" borderId="34" xfId="0" applyFont="1" applyFill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9" borderId="36" xfId="0" applyFont="1" applyFill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9" borderId="38" xfId="0" applyFont="1" applyFill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1" name="Line 3"/>
        <xdr:cNvSpPr>
          <a:spLocks/>
        </xdr:cNvSpPr>
      </xdr:nvSpPr>
      <xdr:spPr>
        <a:xfrm>
          <a:off x="3067050" y="1609725"/>
          <a:ext cx="204787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10</xdr:row>
      <xdr:rowOff>142875</xdr:rowOff>
    </xdr:to>
    <xdr:sp>
      <xdr:nvSpPr>
        <xdr:cNvPr id="2" name="Line 4"/>
        <xdr:cNvSpPr>
          <a:spLocks/>
        </xdr:cNvSpPr>
      </xdr:nvSpPr>
      <xdr:spPr>
        <a:xfrm>
          <a:off x="5114925" y="1600200"/>
          <a:ext cx="0" cy="3524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114300</xdr:rowOff>
    </xdr:from>
    <xdr:to>
      <xdr:col>9</xdr:col>
      <xdr:colOff>0</xdr:colOff>
      <xdr:row>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3067050" y="1400175"/>
          <a:ext cx="480060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104775</xdr:rowOff>
    </xdr:from>
    <xdr:to>
      <xdr:col>9</xdr:col>
      <xdr:colOff>0</xdr:colOff>
      <xdr:row>10</xdr:row>
      <xdr:rowOff>133350</xdr:rowOff>
    </xdr:to>
    <xdr:sp>
      <xdr:nvSpPr>
        <xdr:cNvPr id="4" name="Line 7"/>
        <xdr:cNvSpPr>
          <a:spLocks/>
        </xdr:cNvSpPr>
      </xdr:nvSpPr>
      <xdr:spPr>
        <a:xfrm>
          <a:off x="7867650" y="1390650"/>
          <a:ext cx="0" cy="55245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4</xdr:row>
      <xdr:rowOff>123825</xdr:rowOff>
    </xdr:from>
    <xdr:to>
      <xdr:col>10</xdr:col>
      <xdr:colOff>85725</xdr:colOff>
      <xdr:row>4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3438525" y="1181100"/>
          <a:ext cx="5210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</xdr:row>
      <xdr:rowOff>104775</xdr:rowOff>
    </xdr:from>
    <xdr:to>
      <xdr:col>10</xdr:col>
      <xdr:colOff>95250</xdr:colOff>
      <xdr:row>23</xdr:row>
      <xdr:rowOff>161925</xdr:rowOff>
    </xdr:to>
    <xdr:sp>
      <xdr:nvSpPr>
        <xdr:cNvPr id="6" name="Line 12"/>
        <xdr:cNvSpPr>
          <a:spLocks/>
        </xdr:cNvSpPr>
      </xdr:nvSpPr>
      <xdr:spPr>
        <a:xfrm>
          <a:off x="8658225" y="1162050"/>
          <a:ext cx="0" cy="32575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23</xdr:row>
      <xdr:rowOff>142875</xdr:rowOff>
    </xdr:from>
    <xdr:to>
      <xdr:col>10</xdr:col>
      <xdr:colOff>95250</xdr:colOff>
      <xdr:row>23</xdr:row>
      <xdr:rowOff>142875</xdr:rowOff>
    </xdr:to>
    <xdr:sp>
      <xdr:nvSpPr>
        <xdr:cNvPr id="7" name="Line 15"/>
        <xdr:cNvSpPr>
          <a:spLocks/>
        </xdr:cNvSpPr>
      </xdr:nvSpPr>
      <xdr:spPr>
        <a:xfrm flipH="1">
          <a:off x="6896100" y="4400550"/>
          <a:ext cx="17621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171450</xdr:colOff>
      <xdr:row>0</xdr:row>
      <xdr:rowOff>114300</xdr:rowOff>
    </xdr:from>
    <xdr:to>
      <xdr:col>8</xdr:col>
      <xdr:colOff>9525</xdr:colOff>
      <xdr:row>3</xdr:row>
      <xdr:rowOff>104775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14300"/>
          <a:ext cx="542925" cy="819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RowColHeaders="0" tabSelected="1" workbookViewId="0" topLeftCell="A1">
      <selection activeCell="C3" sqref="C3:D3"/>
    </sheetView>
  </sheetViews>
  <sheetFormatPr defaultColWidth="9.140625" defaultRowHeight="12.75"/>
  <cols>
    <col min="1" max="1" width="2.8515625" style="2" customWidth="1"/>
    <col min="2" max="2" width="18.28125" style="2" bestFit="1" customWidth="1"/>
    <col min="3" max="3" width="14.421875" style="2" customWidth="1"/>
    <col min="4" max="4" width="9.140625" style="2" customWidth="1"/>
    <col min="5" max="5" width="1.28515625" style="2" customWidth="1"/>
    <col min="6" max="6" width="30.7109375" style="2" customWidth="1"/>
    <col min="7" max="7" width="9.140625" style="2" customWidth="1"/>
    <col min="8" max="8" width="1.421875" style="2" customWidth="1"/>
    <col min="9" max="9" width="30.7109375" style="2" customWidth="1"/>
    <col min="10" max="10" width="10.421875" style="2" bestFit="1" customWidth="1"/>
    <col min="11" max="11" width="2.8515625" style="2" customWidth="1"/>
    <col min="12" max="12" width="12.00390625" style="2" bestFit="1" customWidth="1"/>
    <col min="13" max="16384" width="9.140625" style="2" customWidth="1"/>
  </cols>
  <sheetData>
    <row r="1" spans="1:11" ht="15" customHeight="1">
      <c r="A1" s="1"/>
      <c r="B1" s="1"/>
      <c r="C1" s="1"/>
      <c r="D1" s="1"/>
      <c r="E1" s="1"/>
      <c r="F1" s="1"/>
      <c r="G1" s="7"/>
      <c r="H1" s="7"/>
      <c r="I1" s="7"/>
      <c r="J1" s="7"/>
      <c r="K1" s="7"/>
    </row>
    <row r="2" spans="1:11" ht="32.25" thickBot="1">
      <c r="A2" s="1"/>
      <c r="B2" s="105" t="s">
        <v>65</v>
      </c>
      <c r="C2" s="105"/>
      <c r="D2" s="105"/>
      <c r="E2" s="105"/>
      <c r="F2" s="105"/>
      <c r="G2" s="106"/>
      <c r="H2" s="106"/>
      <c r="I2" s="108" t="s">
        <v>91</v>
      </c>
      <c r="J2" s="108"/>
      <c r="K2" s="108"/>
    </row>
    <row r="3" spans="1:11" ht="18" customHeight="1" thickTop="1">
      <c r="A3" s="1"/>
      <c r="B3" s="52" t="s">
        <v>4</v>
      </c>
      <c r="C3" s="99"/>
      <c r="D3" s="100"/>
      <c r="E3" s="1"/>
      <c r="F3" s="3" t="s">
        <v>34</v>
      </c>
      <c r="G3" s="7"/>
      <c r="H3" s="7"/>
      <c r="I3" s="108"/>
      <c r="J3" s="108"/>
      <c r="K3" s="108"/>
    </row>
    <row r="4" spans="1:12" ht="18" customHeight="1">
      <c r="A4" s="1"/>
      <c r="B4" s="53" t="s">
        <v>3</v>
      </c>
      <c r="C4" s="101"/>
      <c r="D4" s="102"/>
      <c r="E4" s="1"/>
      <c r="F4" s="3" t="s">
        <v>2</v>
      </c>
      <c r="G4" s="7"/>
      <c r="H4" s="7"/>
      <c r="I4" s="7"/>
      <c r="J4" s="7"/>
      <c r="K4" s="7"/>
      <c r="L4" s="107"/>
    </row>
    <row r="5" spans="1:11" ht="18" customHeight="1">
      <c r="A5" s="1"/>
      <c r="B5" s="53" t="s">
        <v>1</v>
      </c>
      <c r="C5" s="101"/>
      <c r="D5" s="102"/>
      <c r="E5" s="1"/>
      <c r="F5" s="3" t="s">
        <v>8</v>
      </c>
      <c r="G5" s="1"/>
      <c r="H5" s="1"/>
      <c r="I5" s="1"/>
      <c r="J5" s="1"/>
      <c r="K5" s="1"/>
    </row>
    <row r="6" spans="1:11" ht="18" customHeight="1">
      <c r="A6" s="1"/>
      <c r="B6" s="53" t="s">
        <v>0</v>
      </c>
      <c r="C6" s="101"/>
      <c r="D6" s="102"/>
      <c r="E6" s="1"/>
      <c r="F6" s="1"/>
      <c r="G6" s="1"/>
      <c r="H6" s="1"/>
      <c r="I6" s="4"/>
      <c r="J6" s="1"/>
      <c r="K6" s="1"/>
    </row>
    <row r="7" spans="1:11" ht="18" customHeight="1" thickBot="1">
      <c r="A7" s="1"/>
      <c r="B7" s="54" t="s">
        <v>5</v>
      </c>
      <c r="C7" s="103"/>
      <c r="D7" s="104"/>
      <c r="E7" s="1"/>
      <c r="F7" s="1"/>
      <c r="G7" s="1"/>
      <c r="H7" s="1"/>
      <c r="I7" s="1"/>
      <c r="J7" s="1"/>
      <c r="K7" s="1"/>
    </row>
    <row r="8" spans="1:11" ht="5.25" customHeight="1" thickBot="1" thickTop="1">
      <c r="A8" s="1"/>
      <c r="B8" s="5"/>
      <c r="C8" s="6"/>
      <c r="D8" s="6"/>
      <c r="E8" s="1"/>
      <c r="F8" s="1"/>
      <c r="G8" s="1"/>
      <c r="H8" s="1"/>
      <c r="I8" s="1"/>
      <c r="J8" s="1"/>
      <c r="K8" s="1"/>
    </row>
    <row r="9" spans="1:11" ht="12.75" hidden="1">
      <c r="A9" s="1"/>
      <c r="B9" s="7"/>
      <c r="C9" s="8">
        <v>83.41739513191932</v>
      </c>
      <c r="K9" s="1"/>
    </row>
    <row r="10" spans="1:11" ht="13.5" hidden="1" thickBot="1">
      <c r="A10" s="1"/>
      <c r="B10" s="7"/>
      <c r="C10" s="9" t="str">
        <f>IF(C5&gt;0,(C9*B12)*(10*(C5/1000000))*(C6*10)*(C7*10)*C3,"0")</f>
        <v>0</v>
      </c>
      <c r="D10" s="2" t="s">
        <v>7</v>
      </c>
      <c r="K10" s="1"/>
    </row>
    <row r="11" spans="1:11" ht="22.5" customHeight="1" thickTop="1">
      <c r="A11" s="1"/>
      <c r="B11" s="61" t="s">
        <v>35</v>
      </c>
      <c r="C11" s="78" t="s">
        <v>6</v>
      </c>
      <c r="D11" s="79"/>
      <c r="E11" s="10"/>
      <c r="F11" s="80" t="s">
        <v>5</v>
      </c>
      <c r="G11" s="81"/>
      <c r="H11" s="11"/>
      <c r="I11" s="80" t="s">
        <v>0</v>
      </c>
      <c r="J11" s="81"/>
      <c r="K11" s="1"/>
    </row>
    <row r="12" spans="1:11" ht="15" customHeight="1">
      <c r="A12" s="1"/>
      <c r="B12" s="82" t="str">
        <f>IF(C3=0,"D &amp; T.P.I.",IF(C4=0,"T.P.I.",IF(C3&gt;0,0.7854*((C3-(0.9743/C4))*(C3-(0.97843/C4))),"0")))</f>
        <v>D &amp; T.P.I.</v>
      </c>
      <c r="C12" s="55">
        <f>IF(C10=0,"D&amp;T.P.I&amp;Sy&amp;P&amp;K",(C10*192))</f>
        <v>0</v>
      </c>
      <c r="D12" s="56" t="s">
        <v>81</v>
      </c>
      <c r="E12" s="1"/>
      <c r="F12" s="12" t="s">
        <v>9</v>
      </c>
      <c r="G12" s="13">
        <v>0.2</v>
      </c>
      <c r="H12" s="14"/>
      <c r="I12" s="12" t="s">
        <v>20</v>
      </c>
      <c r="J12" s="15" t="s">
        <v>26</v>
      </c>
      <c r="K12" s="1"/>
    </row>
    <row r="13" spans="1:11" ht="15" customHeight="1" thickBot="1">
      <c r="A13" s="1"/>
      <c r="B13" s="83"/>
      <c r="C13" s="57">
        <f>IF(C10=0,"D&amp;T.P.I&amp;Sy&amp;P&amp;K",(C10*12))</f>
        <v>0</v>
      </c>
      <c r="D13" s="58" t="s">
        <v>82</v>
      </c>
      <c r="E13" s="1"/>
      <c r="F13" s="16" t="s">
        <v>10</v>
      </c>
      <c r="G13" s="17">
        <v>0.3</v>
      </c>
      <c r="H13" s="14"/>
      <c r="I13" s="16" t="s">
        <v>21</v>
      </c>
      <c r="J13" s="18" t="s">
        <v>27</v>
      </c>
      <c r="K13" s="1"/>
    </row>
    <row r="14" spans="1:11" ht="15" customHeight="1" thickTop="1">
      <c r="A14" s="1"/>
      <c r="B14" s="62"/>
      <c r="C14" s="55">
        <f>IF(C10=0,"D&amp;T.P.I&amp;Sy&amp;P&amp;K",(C10*1))</f>
        <v>0</v>
      </c>
      <c r="D14" s="56" t="s">
        <v>83</v>
      </c>
      <c r="E14" s="1"/>
      <c r="F14" s="12" t="s">
        <v>11</v>
      </c>
      <c r="G14" s="13">
        <v>0.2</v>
      </c>
      <c r="H14" s="14"/>
      <c r="I14" s="12" t="s">
        <v>22</v>
      </c>
      <c r="J14" s="15" t="s">
        <v>28</v>
      </c>
      <c r="K14" s="1"/>
    </row>
    <row r="15" spans="1:11" ht="15" customHeight="1">
      <c r="A15" s="1"/>
      <c r="B15" s="6"/>
      <c r="C15" s="57">
        <f>IF(C10=0,"D&amp;T.P.I&amp;Sy&amp;P&amp;K",(C10*1.3556))</f>
        <v>0</v>
      </c>
      <c r="D15" s="58" t="s">
        <v>84</v>
      </c>
      <c r="E15" s="1"/>
      <c r="F15" s="16" t="s">
        <v>12</v>
      </c>
      <c r="G15" s="17">
        <v>0.3</v>
      </c>
      <c r="H15" s="14"/>
      <c r="I15" s="16" t="s">
        <v>23</v>
      </c>
      <c r="J15" s="18" t="s">
        <v>29</v>
      </c>
      <c r="K15" s="1"/>
    </row>
    <row r="16" spans="1:11" ht="15" customHeight="1">
      <c r="A16" s="1"/>
      <c r="B16" s="1"/>
      <c r="C16" s="55">
        <f>IF(C10=0,"D&amp;T.P.I&amp;Sy&amp;P&amp;K",(C10*135.56))</f>
        <v>0</v>
      </c>
      <c r="D16" s="56" t="s">
        <v>85</v>
      </c>
      <c r="E16" s="1"/>
      <c r="F16" s="12" t="s">
        <v>13</v>
      </c>
      <c r="G16" s="13">
        <v>0.067</v>
      </c>
      <c r="H16" s="14"/>
      <c r="I16" s="12" t="s">
        <v>24</v>
      </c>
      <c r="J16" s="15" t="s">
        <v>30</v>
      </c>
      <c r="K16" s="1"/>
    </row>
    <row r="17" spans="1:11" ht="15" customHeight="1">
      <c r="A17" s="1"/>
      <c r="B17" s="1"/>
      <c r="C17" s="57">
        <f>IF(C10=0,"D&amp;T.P.I&amp;Sy&amp;P&amp;K",(C10*1355.6))</f>
        <v>0</v>
      </c>
      <c r="D17" s="58" t="s">
        <v>86</v>
      </c>
      <c r="E17" s="1"/>
      <c r="F17" s="16" t="s">
        <v>14</v>
      </c>
      <c r="G17" s="17">
        <v>0.085</v>
      </c>
      <c r="H17" s="14"/>
      <c r="I17" s="16" t="s">
        <v>25</v>
      </c>
      <c r="J17" s="18" t="s">
        <v>31</v>
      </c>
      <c r="K17" s="1"/>
    </row>
    <row r="18" spans="1:11" ht="15" customHeight="1">
      <c r="A18" s="1"/>
      <c r="B18" s="1"/>
      <c r="C18" s="55">
        <f>IF(C10=0,"D&amp;T.P.I&amp;Sy&amp;P&amp;K",(C10*13826))</f>
        <v>0</v>
      </c>
      <c r="D18" s="56" t="s">
        <v>87</v>
      </c>
      <c r="E18" s="1"/>
      <c r="F18" s="12" t="s">
        <v>15</v>
      </c>
      <c r="G18" s="13">
        <v>0.1</v>
      </c>
      <c r="H18" s="14"/>
      <c r="I18" s="19"/>
      <c r="J18" s="20"/>
      <c r="K18" s="1"/>
    </row>
    <row r="19" spans="1:11" ht="15" customHeight="1">
      <c r="A19" s="1"/>
      <c r="B19" s="1"/>
      <c r="C19" s="57">
        <f>IF(C10=0,"D&amp;T.P.I&amp;Sy&amp;P&amp;K",(C10*13.826))</f>
        <v>0</v>
      </c>
      <c r="D19" s="58" t="s">
        <v>88</v>
      </c>
      <c r="E19" s="1"/>
      <c r="F19" s="16" t="s">
        <v>17</v>
      </c>
      <c r="G19" s="17">
        <v>0.1</v>
      </c>
      <c r="H19" s="14"/>
      <c r="I19" s="21"/>
      <c r="J19" s="22"/>
      <c r="K19" s="1"/>
    </row>
    <row r="20" spans="1:11" ht="15" customHeight="1" thickBot="1">
      <c r="A20" s="1"/>
      <c r="B20" s="1"/>
      <c r="C20" s="59">
        <f>IF(C10=0,"D&amp;T.P.I&amp;Sy&amp;P&amp;K",(C10*0.13826))</f>
        <v>0</v>
      </c>
      <c r="D20" s="60" t="s">
        <v>89</v>
      </c>
      <c r="E20" s="1"/>
      <c r="F20" s="12" t="s">
        <v>16</v>
      </c>
      <c r="G20" s="13">
        <v>0.11</v>
      </c>
      <c r="H20" s="14"/>
      <c r="I20" s="19"/>
      <c r="J20" s="20"/>
      <c r="K20" s="1"/>
    </row>
    <row r="21" spans="1:11" ht="15" customHeight="1" thickTop="1">
      <c r="A21" s="1"/>
      <c r="B21" s="1"/>
      <c r="C21" s="1"/>
      <c r="D21" s="1"/>
      <c r="E21" s="1"/>
      <c r="F21" s="16" t="s">
        <v>18</v>
      </c>
      <c r="G21" s="17">
        <v>0.117</v>
      </c>
      <c r="H21" s="14"/>
      <c r="I21" s="21"/>
      <c r="J21" s="22"/>
      <c r="K21" s="1"/>
    </row>
    <row r="22" spans="1:11" ht="15" customHeight="1" thickBot="1">
      <c r="A22" s="1"/>
      <c r="B22" s="1"/>
      <c r="C22" s="1"/>
      <c r="D22" s="1"/>
      <c r="E22" s="1"/>
      <c r="F22" s="23" t="s">
        <v>19</v>
      </c>
      <c r="G22" s="24">
        <v>0.15</v>
      </c>
      <c r="H22" s="14"/>
      <c r="I22" s="25"/>
      <c r="J22" s="26"/>
      <c r="K22" s="1"/>
    </row>
    <row r="23" spans="1:11" ht="5.25" customHeight="1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2.5" customHeight="1" thickTop="1">
      <c r="A24" s="1"/>
      <c r="B24" s="90" t="s">
        <v>75</v>
      </c>
      <c r="C24" s="91"/>
      <c r="D24" s="92"/>
      <c r="E24" s="1"/>
      <c r="F24" s="96" t="s">
        <v>1</v>
      </c>
      <c r="G24" s="97"/>
      <c r="H24" s="97"/>
      <c r="I24" s="97"/>
      <c r="J24" s="98"/>
      <c r="K24" s="1"/>
    </row>
    <row r="25" spans="1:11" ht="22.5" customHeight="1">
      <c r="A25" s="1"/>
      <c r="B25" s="93"/>
      <c r="C25" s="94"/>
      <c r="D25" s="95"/>
      <c r="E25" s="1"/>
      <c r="F25" s="30" t="s">
        <v>32</v>
      </c>
      <c r="G25" s="42" t="s">
        <v>8</v>
      </c>
      <c r="H25" s="27"/>
      <c r="I25" s="42" t="s">
        <v>33</v>
      </c>
      <c r="J25" s="31" t="s">
        <v>8</v>
      </c>
      <c r="K25" s="1"/>
    </row>
    <row r="26" spans="1:11" ht="15" customHeight="1">
      <c r="A26" s="1"/>
      <c r="B26" s="63" t="s">
        <v>71</v>
      </c>
      <c r="C26" s="73"/>
      <c r="D26" s="69" t="str">
        <f>IF(C26&gt;0,C26/25.4,"inch")</f>
        <v>inch</v>
      </c>
      <c r="E26" s="1"/>
      <c r="F26" s="32" t="s">
        <v>46</v>
      </c>
      <c r="G26" s="43">
        <v>80000</v>
      </c>
      <c r="H26" s="28"/>
      <c r="I26" s="43" t="s">
        <v>36</v>
      </c>
      <c r="J26" s="33">
        <v>25602</v>
      </c>
      <c r="K26" s="1"/>
    </row>
    <row r="27" spans="1:11" ht="15" customHeight="1" thickBot="1">
      <c r="A27" s="1"/>
      <c r="B27" s="67" t="s">
        <v>72</v>
      </c>
      <c r="C27" s="74"/>
      <c r="D27" s="70" t="str">
        <f>IF(C27&gt;0,25.4/C27,"T.P.I.")</f>
        <v>T.P.I.</v>
      </c>
      <c r="E27" s="1"/>
      <c r="F27" s="12" t="s">
        <v>47</v>
      </c>
      <c r="G27" s="44">
        <v>85000</v>
      </c>
      <c r="H27" s="28"/>
      <c r="I27" s="44" t="s">
        <v>37</v>
      </c>
      <c r="J27" s="34">
        <v>34136</v>
      </c>
      <c r="K27" s="1"/>
    </row>
    <row r="28" spans="1:11" ht="15" customHeight="1" thickTop="1">
      <c r="A28" s="1"/>
      <c r="B28" s="84" t="s">
        <v>76</v>
      </c>
      <c r="C28" s="85"/>
      <c r="D28" s="86"/>
      <c r="E28" s="1"/>
      <c r="F28" s="16" t="s">
        <v>48</v>
      </c>
      <c r="G28" s="45">
        <v>70000</v>
      </c>
      <c r="H28" s="28"/>
      <c r="I28" s="45" t="s">
        <v>38</v>
      </c>
      <c r="J28" s="35">
        <v>45515</v>
      </c>
      <c r="K28" s="1"/>
    </row>
    <row r="29" spans="1:11" ht="15" customHeight="1" thickBot="1">
      <c r="A29" s="1"/>
      <c r="B29" s="87"/>
      <c r="C29" s="88"/>
      <c r="D29" s="89"/>
      <c r="E29" s="1"/>
      <c r="F29" s="12" t="s">
        <v>49</v>
      </c>
      <c r="G29" s="44">
        <v>105000</v>
      </c>
      <c r="H29" s="28"/>
      <c r="I29" s="44" t="s">
        <v>39</v>
      </c>
      <c r="J29" s="34">
        <v>42670</v>
      </c>
      <c r="K29" s="1"/>
    </row>
    <row r="30" spans="1:11" ht="15" customHeight="1" thickTop="1">
      <c r="A30" s="1"/>
      <c r="B30" s="71" t="s">
        <v>77</v>
      </c>
      <c r="C30" s="75"/>
      <c r="D30" s="72" t="str">
        <f>IF(C30&gt;0,C30*0.000145,"P.S.I.")</f>
        <v>P.S.I.</v>
      </c>
      <c r="E30" s="1"/>
      <c r="F30" s="16" t="s">
        <v>50</v>
      </c>
      <c r="G30" s="45">
        <v>95000</v>
      </c>
      <c r="H30" s="28"/>
      <c r="I30" s="45" t="s">
        <v>40</v>
      </c>
      <c r="J30" s="35">
        <v>56893</v>
      </c>
      <c r="K30" s="1"/>
    </row>
    <row r="31" spans="1:11" ht="15" customHeight="1">
      <c r="A31" s="1"/>
      <c r="B31" s="65" t="s">
        <v>78</v>
      </c>
      <c r="C31" s="76"/>
      <c r="D31" s="66" t="str">
        <f>IF(C31&gt;0,C31*145,"P.S.I.")</f>
        <v>P.S.I.</v>
      </c>
      <c r="E31" s="1"/>
      <c r="F31" s="12" t="s">
        <v>51</v>
      </c>
      <c r="G31" s="44">
        <v>75000</v>
      </c>
      <c r="H31" s="28"/>
      <c r="I31" s="44" t="s">
        <v>41</v>
      </c>
      <c r="J31" s="34">
        <v>68272</v>
      </c>
      <c r="K31" s="1"/>
    </row>
    <row r="32" spans="1:11" ht="15" customHeight="1">
      <c r="A32" s="1"/>
      <c r="B32" s="63" t="s">
        <v>73</v>
      </c>
      <c r="C32" s="73"/>
      <c r="D32" s="64" t="str">
        <f>IF(C32&gt;0,C32*14.5,"P.S.I.")</f>
        <v>P.S.I.</v>
      </c>
      <c r="E32" s="1"/>
      <c r="F32" s="16" t="s">
        <v>52</v>
      </c>
      <c r="G32" s="45">
        <v>80000</v>
      </c>
      <c r="H32" s="28"/>
      <c r="I32" s="45" t="s">
        <v>42</v>
      </c>
      <c r="J32" s="35">
        <v>91030</v>
      </c>
      <c r="K32" s="1"/>
    </row>
    <row r="33" spans="1:11" ht="15" customHeight="1">
      <c r="A33" s="1"/>
      <c r="B33" s="65" t="s">
        <v>79</v>
      </c>
      <c r="C33" s="76"/>
      <c r="D33" s="66" t="str">
        <f>IF(C33&gt;0,C33*14.2151,"P.S.I.")</f>
        <v>P.S.I.</v>
      </c>
      <c r="E33" s="1"/>
      <c r="F33" s="12" t="s">
        <v>53</v>
      </c>
      <c r="G33" s="44">
        <v>80000</v>
      </c>
      <c r="H33" s="28"/>
      <c r="I33" s="44" t="s">
        <v>43</v>
      </c>
      <c r="J33" s="34">
        <v>102408</v>
      </c>
      <c r="K33" s="1"/>
    </row>
    <row r="34" spans="1:11" ht="15" customHeight="1">
      <c r="A34" s="1"/>
      <c r="B34" s="63" t="s">
        <v>80</v>
      </c>
      <c r="C34" s="73"/>
      <c r="D34" s="64" t="str">
        <f>IF(C34&gt;0,C34*1421.5686,"P.S.I.")</f>
        <v>P.S.I.</v>
      </c>
      <c r="E34" s="1"/>
      <c r="F34" s="16" t="s">
        <v>54</v>
      </c>
      <c r="G34" s="45">
        <v>75000</v>
      </c>
      <c r="H34" s="28"/>
      <c r="I34" s="45" t="s">
        <v>44</v>
      </c>
      <c r="J34" s="35">
        <v>128010</v>
      </c>
      <c r="K34" s="1"/>
    </row>
    <row r="35" spans="1:11" ht="15" customHeight="1" thickBot="1">
      <c r="A35" s="1"/>
      <c r="B35" s="67" t="s">
        <v>74</v>
      </c>
      <c r="C35" s="74"/>
      <c r="D35" s="68" t="str">
        <f>IF(C35&gt;0,C35*1000,"P.S.I.")</f>
        <v>P.S.I.</v>
      </c>
      <c r="E35" s="1"/>
      <c r="F35" s="12" t="s">
        <v>55</v>
      </c>
      <c r="G35" s="44">
        <v>105000</v>
      </c>
      <c r="H35" s="28"/>
      <c r="I35" s="44" t="s">
        <v>45</v>
      </c>
      <c r="J35" s="34">
        <v>153612</v>
      </c>
      <c r="K35" s="1"/>
    </row>
    <row r="36" spans="1:11" ht="15" customHeight="1" thickTop="1">
      <c r="A36" s="1"/>
      <c r="B36" s="3"/>
      <c r="C36" s="1"/>
      <c r="D36" s="1"/>
      <c r="E36" s="1"/>
      <c r="F36" s="32" t="s">
        <v>56</v>
      </c>
      <c r="G36" s="43">
        <v>95000</v>
      </c>
      <c r="H36" s="28"/>
      <c r="I36" s="43" t="s">
        <v>69</v>
      </c>
      <c r="J36" s="33">
        <v>127800</v>
      </c>
      <c r="K36" s="1"/>
    </row>
    <row r="37" spans="1:11" ht="15" customHeight="1">
      <c r="A37" s="1"/>
      <c r="B37" s="3"/>
      <c r="C37" s="1"/>
      <c r="D37" s="1"/>
      <c r="E37" s="1"/>
      <c r="F37" s="12" t="s">
        <v>57</v>
      </c>
      <c r="G37" s="44">
        <v>85000</v>
      </c>
      <c r="H37" s="28"/>
      <c r="I37" s="44" t="s">
        <v>70</v>
      </c>
      <c r="J37" s="34">
        <v>134900</v>
      </c>
      <c r="K37" s="1"/>
    </row>
    <row r="38" spans="1:11" ht="15" customHeight="1">
      <c r="A38" s="1"/>
      <c r="B38" s="77"/>
      <c r="C38" s="4" t="s">
        <v>90</v>
      </c>
      <c r="D38" s="1"/>
      <c r="E38" s="1"/>
      <c r="F38" s="32" t="s">
        <v>58</v>
      </c>
      <c r="G38" s="43">
        <v>30000</v>
      </c>
      <c r="H38" s="28"/>
      <c r="I38" s="47"/>
      <c r="J38" s="36"/>
      <c r="K38" s="1"/>
    </row>
    <row r="39" spans="1:11" ht="15" customHeight="1">
      <c r="A39" s="1"/>
      <c r="B39" s="3"/>
      <c r="C39" s="1"/>
      <c r="D39" s="1"/>
      <c r="E39" s="1"/>
      <c r="F39" s="12" t="s">
        <v>59</v>
      </c>
      <c r="G39" s="44"/>
      <c r="H39" s="28"/>
      <c r="I39" s="48"/>
      <c r="J39" s="37"/>
      <c r="K39" s="1"/>
    </row>
    <row r="40" spans="1:11" ht="15" customHeight="1">
      <c r="A40" s="1"/>
      <c r="B40" s="3"/>
      <c r="C40" s="1"/>
      <c r="D40" s="1"/>
      <c r="E40" s="1"/>
      <c r="F40" s="38" t="s">
        <v>63</v>
      </c>
      <c r="G40" s="43">
        <v>100000</v>
      </c>
      <c r="H40" s="28"/>
      <c r="I40" s="47"/>
      <c r="J40" s="36"/>
      <c r="K40" s="1"/>
    </row>
    <row r="41" spans="1:11" ht="15" customHeight="1">
      <c r="A41" s="1"/>
      <c r="B41" s="3"/>
      <c r="C41" s="1"/>
      <c r="D41" s="1"/>
      <c r="E41" s="1"/>
      <c r="F41" s="39" t="s">
        <v>62</v>
      </c>
      <c r="G41" s="44">
        <v>80000</v>
      </c>
      <c r="H41" s="28"/>
      <c r="I41" s="48"/>
      <c r="J41" s="37"/>
      <c r="K41" s="1"/>
    </row>
    <row r="42" spans="1:11" ht="15" customHeight="1">
      <c r="A42" s="1"/>
      <c r="B42" s="3"/>
      <c r="C42" s="1"/>
      <c r="D42" s="1"/>
      <c r="E42" s="1"/>
      <c r="F42" s="38" t="s">
        <v>61</v>
      </c>
      <c r="G42" s="43">
        <v>65000</v>
      </c>
      <c r="H42" s="28"/>
      <c r="I42" s="47"/>
      <c r="J42" s="36"/>
      <c r="K42" s="1"/>
    </row>
    <row r="43" spans="1:11" ht="15" customHeight="1">
      <c r="A43" s="1"/>
      <c r="B43" s="3"/>
      <c r="C43" s="1"/>
      <c r="D43" s="1"/>
      <c r="E43" s="1"/>
      <c r="F43" s="39" t="s">
        <v>60</v>
      </c>
      <c r="G43" s="44">
        <v>50000</v>
      </c>
      <c r="H43" s="28"/>
      <c r="I43" s="48"/>
      <c r="J43" s="37"/>
      <c r="K43" s="1"/>
    </row>
    <row r="44" spans="1:11" ht="15" customHeight="1">
      <c r="A44" s="1"/>
      <c r="B44" s="3"/>
      <c r="C44" s="1"/>
      <c r="D44" s="1"/>
      <c r="E44" s="1"/>
      <c r="F44" s="32" t="s">
        <v>64</v>
      </c>
      <c r="G44" s="43"/>
      <c r="H44" s="28"/>
      <c r="I44" s="47"/>
      <c r="J44" s="36"/>
      <c r="K44" s="1"/>
    </row>
    <row r="45" spans="1:11" ht="15" customHeight="1">
      <c r="A45" s="1"/>
      <c r="B45" s="3"/>
      <c r="C45" s="1"/>
      <c r="D45" s="1"/>
      <c r="E45" s="1"/>
      <c r="F45" s="39" t="s">
        <v>63</v>
      </c>
      <c r="G45" s="44">
        <v>95000</v>
      </c>
      <c r="H45" s="28"/>
      <c r="I45" s="48"/>
      <c r="J45" s="37"/>
      <c r="K45" s="1"/>
    </row>
    <row r="46" spans="1:11" ht="15" customHeight="1">
      <c r="A46" s="1"/>
      <c r="B46" s="3"/>
      <c r="C46" s="1"/>
      <c r="D46" s="1"/>
      <c r="E46" s="1"/>
      <c r="F46" s="38" t="s">
        <v>62</v>
      </c>
      <c r="G46" s="43">
        <v>80000</v>
      </c>
      <c r="H46" s="28"/>
      <c r="I46" s="47"/>
      <c r="J46" s="36"/>
      <c r="K46" s="1"/>
    </row>
    <row r="47" spans="1:11" ht="15" customHeight="1">
      <c r="A47" s="1"/>
      <c r="B47" s="3"/>
      <c r="C47" s="1"/>
      <c r="D47" s="1"/>
      <c r="E47" s="1"/>
      <c r="F47" s="39" t="s">
        <v>61</v>
      </c>
      <c r="G47" s="44">
        <v>65000</v>
      </c>
      <c r="H47" s="29"/>
      <c r="I47" s="49"/>
      <c r="J47" s="20"/>
      <c r="K47" s="1"/>
    </row>
    <row r="48" spans="1:11" ht="15" customHeight="1">
      <c r="A48" s="1"/>
      <c r="B48" s="3"/>
      <c r="C48" s="1"/>
      <c r="D48" s="1"/>
      <c r="E48" s="1"/>
      <c r="F48" s="38" t="s">
        <v>60</v>
      </c>
      <c r="G48" s="43">
        <v>50000</v>
      </c>
      <c r="H48" s="29"/>
      <c r="I48" s="50"/>
      <c r="J48" s="40"/>
      <c r="K48" s="1"/>
    </row>
    <row r="49" spans="1:11" ht="15" customHeight="1">
      <c r="A49" s="1"/>
      <c r="B49" s="3"/>
      <c r="C49" s="1"/>
      <c r="D49" s="1"/>
      <c r="E49" s="1"/>
      <c r="F49" s="12" t="s">
        <v>66</v>
      </c>
      <c r="G49" s="44">
        <v>46860</v>
      </c>
      <c r="H49" s="29"/>
      <c r="I49" s="49"/>
      <c r="J49" s="20"/>
      <c r="K49" s="1"/>
    </row>
    <row r="50" spans="1:11" ht="15" customHeight="1">
      <c r="A50" s="1"/>
      <c r="B50" s="3"/>
      <c r="C50" s="1"/>
      <c r="D50" s="1"/>
      <c r="E50" s="1"/>
      <c r="F50" s="32" t="s">
        <v>67</v>
      </c>
      <c r="G50" s="43">
        <v>79520</v>
      </c>
      <c r="H50" s="29"/>
      <c r="I50" s="50"/>
      <c r="J50" s="40"/>
      <c r="K50" s="1"/>
    </row>
    <row r="51" spans="1:11" ht="15" customHeight="1" thickBot="1">
      <c r="A51" s="1"/>
      <c r="B51" s="3"/>
      <c r="C51" s="1"/>
      <c r="D51" s="1"/>
      <c r="E51" s="1"/>
      <c r="F51" s="23" t="s">
        <v>68</v>
      </c>
      <c r="G51" s="46">
        <v>129220</v>
      </c>
      <c r="H51" s="41"/>
      <c r="I51" s="51"/>
      <c r="J51" s="26"/>
      <c r="K51" s="1"/>
    </row>
    <row r="52" spans="1:11" ht="15" customHeight="1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 password="D5CA" sheet="1" objects="1" scenarios="1" selectLockedCells="1"/>
  <mergeCells count="13">
    <mergeCell ref="B28:D29"/>
    <mergeCell ref="B24:D25"/>
    <mergeCell ref="F24:J24"/>
    <mergeCell ref="C3:D3"/>
    <mergeCell ref="C4:D4"/>
    <mergeCell ref="C5:D5"/>
    <mergeCell ref="C6:D6"/>
    <mergeCell ref="C7:D7"/>
    <mergeCell ref="I2:K3"/>
    <mergeCell ref="C11:D11"/>
    <mergeCell ref="F11:G11"/>
    <mergeCell ref="I11:J11"/>
    <mergeCell ref="B12:B13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Autus International</cp:lastModifiedBy>
  <dcterms:created xsi:type="dcterms:W3CDTF">2009-01-14T02:49:04Z</dcterms:created>
  <dcterms:modified xsi:type="dcterms:W3CDTF">2009-01-16T04:09:34Z</dcterms:modified>
  <cp:category/>
  <cp:version/>
  <cp:contentType/>
  <cp:contentStatus/>
</cp:coreProperties>
</file>